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2" i="1" l="1"/>
  <c r="C17" i="1" s="1"/>
  <c r="R12" i="1"/>
  <c r="Q12" i="1"/>
  <c r="N12" i="1"/>
  <c r="M12" i="1"/>
  <c r="J12" i="1"/>
  <c r="I12" i="1"/>
  <c r="F12" i="1"/>
  <c r="E12" i="1"/>
  <c r="C12" i="1"/>
  <c r="D10" i="1"/>
  <c r="H10" i="1" s="1"/>
  <c r="L10" i="1" s="1"/>
  <c r="P10" i="1" s="1"/>
  <c r="T10" i="1" s="1"/>
  <c r="D9" i="1"/>
  <c r="H9" i="1" s="1"/>
  <c r="L9" i="1" s="1"/>
  <c r="P9" i="1" s="1"/>
  <c r="T9" i="1" s="1"/>
  <c r="D8" i="1"/>
  <c r="H8" i="1" s="1"/>
  <c r="L8" i="1" s="1"/>
  <c r="P8" i="1" s="1"/>
  <c r="T8" i="1" s="1"/>
  <c r="D7" i="1"/>
  <c r="H7" i="1" s="1"/>
  <c r="K7" i="1" s="1"/>
  <c r="D6" i="1"/>
  <c r="H6" i="1" s="1"/>
  <c r="L6" i="1" s="1"/>
  <c r="P6" i="1" s="1"/>
  <c r="T6" i="1" s="1"/>
  <c r="D5" i="1"/>
  <c r="H5" i="1" s="1"/>
  <c r="L5" i="1" s="1"/>
  <c r="O5" i="1" s="1"/>
  <c r="K5" i="1" l="1"/>
  <c r="P5" i="1"/>
  <c r="K6" i="1"/>
  <c r="K8" i="1"/>
  <c r="K10" i="1"/>
  <c r="O9" i="1"/>
  <c r="O12" i="1" s="1"/>
  <c r="E17" i="1" s="1"/>
  <c r="K9" i="1"/>
  <c r="O10" i="1"/>
  <c r="H12" i="1"/>
  <c r="C15" i="1" s="1"/>
  <c r="L7" i="1"/>
  <c r="D12" i="1"/>
  <c r="K12" i="1" l="1"/>
  <c r="D17" i="1" s="1"/>
  <c r="T5" i="1"/>
  <c r="S5" i="1"/>
  <c r="S12" i="1" s="1"/>
  <c r="F17" i="1" s="1"/>
  <c r="L12" i="1"/>
  <c r="D15" i="1" s="1"/>
  <c r="P7" i="1"/>
  <c r="T7" i="1" l="1"/>
  <c r="T12" i="1" s="1"/>
  <c r="F15" i="1" s="1"/>
  <c r="G15" i="1" s="1"/>
  <c r="P12" i="1"/>
  <c r="E15" i="1" s="1"/>
</calcChain>
</file>

<file path=xl/sharedStrings.xml><?xml version="1.0" encoding="utf-8"?>
<sst xmlns="http://schemas.openxmlformats.org/spreadsheetml/2006/main" count="47" uniqueCount="35">
  <si>
    <t>Кредитный договор (соглашение)</t>
  </si>
  <si>
    <t>Объем муниципального долга и расходы на его обслуживание на 2017-2019 годы</t>
  </si>
  <si>
    <t>Остаток основного долга                            на 01.01.2016</t>
  </si>
  <si>
    <t>Остаток основного долга                            на 01.07.2016</t>
  </si>
  <si>
    <t>Привлечение заимствований (прогноз )</t>
  </si>
  <si>
    <t>Остаток основного долга                            на 01.01.2017 (прогноз)</t>
  </si>
  <si>
    <t>2016 год</t>
  </si>
  <si>
    <t>Остаток основного долга                            на 01.01.2018 (прогноз)</t>
  </si>
  <si>
    <t>2017 год</t>
  </si>
  <si>
    <t>2018 год</t>
  </si>
  <si>
    <t>2019 год</t>
  </si>
  <si>
    <t>Кредитный договор от 27.11.2013 №22</t>
  </si>
  <si>
    <t>Соглашение                                от 16.05.2014 № 12</t>
  </si>
  <si>
    <t>Соглашение                                от 20.06.2014 № 56</t>
  </si>
  <si>
    <t>Соглашение                                от 28.07.2014 № 70</t>
  </si>
  <si>
    <t>Соглашение                                от 15.12.2015 № 35</t>
  </si>
  <si>
    <t>Соглашение                                от 11.12.2015 № 21</t>
  </si>
  <si>
    <t>ИТОГО</t>
  </si>
  <si>
    <t>Погашение (списание)                 заимствований (проноз)</t>
  </si>
  <si>
    <t>Привлечение</t>
  </si>
  <si>
    <t>Условия заимствования</t>
  </si>
  <si>
    <t>Обслуживание долга (прогноз)</t>
  </si>
  <si>
    <r>
      <t xml:space="preserve">до 1 ноября 2016                проценты 0,825% в год                                                     </t>
    </r>
    <r>
      <rPr>
        <b/>
        <sz val="10"/>
        <color theme="1"/>
        <rFont val="Calibri"/>
        <family val="2"/>
        <charset val="204"/>
        <scheme val="minor"/>
      </rPr>
      <t xml:space="preserve">реструктуризация: </t>
    </r>
    <r>
      <rPr>
        <sz val="10"/>
        <color theme="1"/>
        <rFont val="Calibri"/>
        <family val="2"/>
        <scheme val="minor"/>
      </rPr>
      <t>списание 99%                                             погашение остатка  с 2022 по 2026 годы равными долями;  проценты  0,1% в год</t>
    </r>
  </si>
  <si>
    <t>Остаток основного долга                            на 01.01.2019 (прогноз)</t>
  </si>
  <si>
    <t>Остаток основного долга                            на 01.01.2020 (прогноз)</t>
  </si>
  <si>
    <t xml:space="preserve">до 1 мая 2017          проценты 0,825% в год                   </t>
  </si>
  <si>
    <t xml:space="preserve">до 1декабря 2018          проценты 0,1% в год                   </t>
  </si>
  <si>
    <t>Расходы на обслуживание муниципального долга</t>
  </si>
  <si>
    <t>прогноз 2017</t>
  </si>
  <si>
    <t>прогноз 2018</t>
  </si>
  <si>
    <t>прогноз 2019</t>
  </si>
  <si>
    <t>прогноз 2020</t>
  </si>
  <si>
    <t>оценка 2016</t>
  </si>
  <si>
    <t>Верхний предел муниципального долга (на конец года)</t>
  </si>
  <si>
    <t xml:space="preserve">Предельный объем  муниципального долга                                                  (в течении года)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</si>
</sst>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tabSelected="1" topLeftCell="E7" zoomScale="84" zoomScaleNormal="84" workbookViewId="0">
      <selection activeCell="G17" sqref="G17"/>
    </sheetView>
  </sheetViews>
  <sheetFormatPr defaultRowHeight="15" x14ac:dyDescent="0.25"/>
  <cols>
    <col min="1" max="1" width="13.42578125" customWidth="1"/>
    <col min="2" max="2" width="20.85546875" customWidth="1"/>
    <col min="3" max="3" width="12.85546875" customWidth="1"/>
    <col min="4" max="4" width="13.140625" customWidth="1"/>
    <col min="5" max="5" width="13.7109375" customWidth="1"/>
    <col min="6" max="6" width="13.28515625" customWidth="1"/>
    <col min="7" max="7" width="10" customWidth="1"/>
    <col min="8" max="8" width="13.28515625" customWidth="1"/>
    <col min="9" max="9" width="14.140625" customWidth="1"/>
    <col min="10" max="10" width="12.7109375" customWidth="1"/>
    <col min="11" max="11" width="10.7109375" customWidth="1"/>
    <col min="12" max="12" width="13.28515625" customWidth="1"/>
    <col min="13" max="14" width="13" customWidth="1"/>
    <col min="15" max="15" width="10.140625" customWidth="1"/>
    <col min="16" max="16" width="13" customWidth="1"/>
    <col min="17" max="17" width="13.28515625" customWidth="1"/>
    <col min="18" max="18" width="12.7109375" customWidth="1"/>
    <col min="19" max="19" width="10.42578125" customWidth="1"/>
    <col min="20" max="20" width="12.5703125" customWidth="1"/>
  </cols>
  <sheetData>
    <row r="1" spans="1:20" x14ac:dyDescent="0.25">
      <c r="A1" s="18" t="s">
        <v>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20" s="6" customFormat="1" x14ac:dyDescent="0.25">
      <c r="A3" s="19" t="s">
        <v>6</v>
      </c>
      <c r="B3" s="19"/>
      <c r="C3" s="19"/>
      <c r="D3" s="19"/>
      <c r="E3" s="19"/>
      <c r="F3" s="19"/>
      <c r="G3" s="19"/>
      <c r="H3" s="19"/>
      <c r="I3" s="19" t="s">
        <v>8</v>
      </c>
      <c r="J3" s="19"/>
      <c r="K3" s="19"/>
      <c r="L3" s="19"/>
      <c r="M3" s="19" t="s">
        <v>9</v>
      </c>
      <c r="N3" s="19"/>
      <c r="O3" s="19"/>
      <c r="P3" s="19"/>
      <c r="Q3" s="19" t="s">
        <v>10</v>
      </c>
      <c r="R3" s="19"/>
      <c r="S3" s="19"/>
      <c r="T3" s="19"/>
    </row>
    <row r="4" spans="1:20" s="4" customFormat="1" ht="63.75" x14ac:dyDescent="0.2">
      <c r="A4" s="5" t="s">
        <v>0</v>
      </c>
      <c r="B4" s="5" t="s">
        <v>20</v>
      </c>
      <c r="C4" s="5" t="s">
        <v>2</v>
      </c>
      <c r="D4" s="5" t="s">
        <v>3</v>
      </c>
      <c r="E4" s="5" t="s">
        <v>4</v>
      </c>
      <c r="F4" s="5" t="s">
        <v>18</v>
      </c>
      <c r="G4" s="5" t="s">
        <v>21</v>
      </c>
      <c r="H4" s="5" t="s">
        <v>5</v>
      </c>
      <c r="I4" s="5" t="s">
        <v>4</v>
      </c>
      <c r="J4" s="5" t="s">
        <v>18</v>
      </c>
      <c r="K4" s="5" t="s">
        <v>21</v>
      </c>
      <c r="L4" s="5" t="s">
        <v>7</v>
      </c>
      <c r="M4" s="5" t="s">
        <v>4</v>
      </c>
      <c r="N4" s="5" t="s">
        <v>18</v>
      </c>
      <c r="O4" s="5" t="s">
        <v>21</v>
      </c>
      <c r="P4" s="5" t="s">
        <v>23</v>
      </c>
      <c r="Q4" s="5" t="s">
        <v>4</v>
      </c>
      <c r="R4" s="5" t="s">
        <v>18</v>
      </c>
      <c r="S4" s="5" t="s">
        <v>21</v>
      </c>
      <c r="T4" s="5" t="s">
        <v>24</v>
      </c>
    </row>
    <row r="5" spans="1:20" s="3" customFormat="1" ht="104.25" customHeight="1" x14ac:dyDescent="0.2">
      <c r="A5" s="7" t="s">
        <v>11</v>
      </c>
      <c r="B5" s="15" t="s">
        <v>22</v>
      </c>
      <c r="C5" s="8">
        <v>12832800</v>
      </c>
      <c r="D5" s="8">
        <f>C5</f>
        <v>12832800</v>
      </c>
      <c r="E5" s="8"/>
      <c r="F5" s="8">
        <v>12704472</v>
      </c>
      <c r="G5" s="8">
        <v>89987.22</v>
      </c>
      <c r="H5" s="8">
        <f>D5+E5-F5</f>
        <v>128328</v>
      </c>
      <c r="I5" s="8"/>
      <c r="J5" s="8"/>
      <c r="K5" s="8">
        <f>H5*0.1%</f>
        <v>128.328</v>
      </c>
      <c r="L5" s="8">
        <f>H5+I5-J5</f>
        <v>128328</v>
      </c>
      <c r="M5" s="8"/>
      <c r="N5" s="8"/>
      <c r="O5" s="8">
        <f>L5*0.1%</f>
        <v>128.328</v>
      </c>
      <c r="P5" s="8">
        <f>L5+M5-N5</f>
        <v>128328</v>
      </c>
      <c r="Q5" s="8"/>
      <c r="R5" s="8"/>
      <c r="S5" s="8">
        <f>P5*0.1%</f>
        <v>128.328</v>
      </c>
      <c r="T5" s="8">
        <f>P5+Q5-R5</f>
        <v>128328</v>
      </c>
    </row>
    <row r="6" spans="1:20" s="3" customFormat="1" ht="38.25" x14ac:dyDescent="0.2">
      <c r="A6" s="7" t="s">
        <v>12</v>
      </c>
      <c r="B6" s="15" t="s">
        <v>25</v>
      </c>
      <c r="C6" s="8">
        <v>4468449.1900000004</v>
      </c>
      <c r="D6" s="8">
        <f t="shared" ref="D6:D10" si="0">C6</f>
        <v>4468449.1900000004</v>
      </c>
      <c r="E6" s="8"/>
      <c r="F6" s="8"/>
      <c r="G6" s="8">
        <v>36866.370000000003</v>
      </c>
      <c r="H6" s="8">
        <f t="shared" ref="H6:H10" si="1">D6+E6-F6</f>
        <v>4468449.1900000004</v>
      </c>
      <c r="I6" s="8"/>
      <c r="J6" s="8">
        <v>4468449.1900000004</v>
      </c>
      <c r="K6" s="8">
        <f>H6*0.825%/12*4</f>
        <v>12288.235272500002</v>
      </c>
      <c r="L6" s="8">
        <f t="shared" ref="L6:L10" si="2">H6+I6-J6</f>
        <v>0</v>
      </c>
      <c r="M6" s="8"/>
      <c r="N6" s="8"/>
      <c r="O6" s="8">
        <v>0</v>
      </c>
      <c r="P6" s="8">
        <f t="shared" ref="P6:P10" si="3">L6+M6-N6</f>
        <v>0</v>
      </c>
      <c r="Q6" s="8"/>
      <c r="R6" s="8"/>
      <c r="S6" s="8">
        <v>0</v>
      </c>
      <c r="T6" s="8">
        <f t="shared" ref="T6:T10" si="4">P6+Q6-R6</f>
        <v>0</v>
      </c>
    </row>
    <row r="7" spans="1:20" s="3" customFormat="1" ht="38.25" x14ac:dyDescent="0.2">
      <c r="A7" s="7" t="s">
        <v>13</v>
      </c>
      <c r="B7" s="15" t="s">
        <v>25</v>
      </c>
      <c r="C7" s="8">
        <v>4397977</v>
      </c>
      <c r="D7" s="8">
        <f t="shared" si="0"/>
        <v>4397977</v>
      </c>
      <c r="E7" s="8"/>
      <c r="F7" s="8"/>
      <c r="G7" s="8">
        <v>36284.959999999999</v>
      </c>
      <c r="H7" s="8">
        <f t="shared" si="1"/>
        <v>4397977</v>
      </c>
      <c r="I7" s="8"/>
      <c r="J7" s="8">
        <v>4397977</v>
      </c>
      <c r="K7" s="8">
        <f>H7*0.825%/12*4</f>
        <v>12094.436750000001</v>
      </c>
      <c r="L7" s="8">
        <f t="shared" si="2"/>
        <v>0</v>
      </c>
      <c r="M7" s="8"/>
      <c r="N7" s="8"/>
      <c r="O7" s="8">
        <v>0</v>
      </c>
      <c r="P7" s="8">
        <f t="shared" si="3"/>
        <v>0</v>
      </c>
      <c r="Q7" s="8"/>
      <c r="R7" s="8"/>
      <c r="S7" s="8">
        <v>0</v>
      </c>
      <c r="T7" s="8">
        <f t="shared" si="4"/>
        <v>0</v>
      </c>
    </row>
    <row r="8" spans="1:20" s="3" customFormat="1" ht="38.25" x14ac:dyDescent="0.2">
      <c r="A8" s="7" t="s">
        <v>14</v>
      </c>
      <c r="B8" s="15" t="s">
        <v>25</v>
      </c>
      <c r="C8" s="8">
        <v>4243790.3</v>
      </c>
      <c r="D8" s="8">
        <f t="shared" si="0"/>
        <v>4243790.3</v>
      </c>
      <c r="E8" s="8"/>
      <c r="F8" s="8"/>
      <c r="G8" s="8">
        <v>35012.89</v>
      </c>
      <c r="H8" s="8">
        <f t="shared" si="1"/>
        <v>4243790.3</v>
      </c>
      <c r="I8" s="8"/>
      <c r="J8" s="8">
        <v>4243790.3</v>
      </c>
      <c r="K8" s="8">
        <f>H8*0.825%/12*4</f>
        <v>11670.423325000002</v>
      </c>
      <c r="L8" s="8">
        <f t="shared" si="2"/>
        <v>0</v>
      </c>
      <c r="M8" s="8"/>
      <c r="N8" s="8"/>
      <c r="O8" s="8">
        <v>0</v>
      </c>
      <c r="P8" s="8">
        <f t="shared" si="3"/>
        <v>0</v>
      </c>
      <c r="Q8" s="8"/>
      <c r="R8" s="8"/>
      <c r="S8" s="8">
        <v>0</v>
      </c>
      <c r="T8" s="8">
        <f t="shared" si="4"/>
        <v>0</v>
      </c>
    </row>
    <row r="9" spans="1:20" s="3" customFormat="1" ht="38.25" x14ac:dyDescent="0.2">
      <c r="A9" s="7" t="s">
        <v>15</v>
      </c>
      <c r="B9" s="15" t="s">
        <v>26</v>
      </c>
      <c r="C9" s="8">
        <v>9340000</v>
      </c>
      <c r="D9" s="8">
        <f t="shared" si="0"/>
        <v>9340000</v>
      </c>
      <c r="E9" s="8"/>
      <c r="F9" s="8"/>
      <c r="G9" s="8">
        <v>9424.7099999999991</v>
      </c>
      <c r="H9" s="8">
        <f t="shared" si="1"/>
        <v>9340000</v>
      </c>
      <c r="I9" s="8"/>
      <c r="J9" s="17">
        <v>0</v>
      </c>
      <c r="K9" s="8">
        <f>H9*0.1%</f>
        <v>9340</v>
      </c>
      <c r="L9" s="8">
        <f t="shared" si="2"/>
        <v>9340000</v>
      </c>
      <c r="M9" s="8"/>
      <c r="N9" s="8">
        <v>9340000</v>
      </c>
      <c r="O9" s="8">
        <f>L9*0.1%/12*11</f>
        <v>8561.6666666666679</v>
      </c>
      <c r="P9" s="8">
        <f t="shared" si="3"/>
        <v>0</v>
      </c>
      <c r="Q9" s="8"/>
      <c r="R9" s="8"/>
      <c r="S9" s="8">
        <v>0</v>
      </c>
      <c r="T9" s="8">
        <f t="shared" si="4"/>
        <v>0</v>
      </c>
    </row>
    <row r="10" spans="1:20" s="3" customFormat="1" ht="38.25" x14ac:dyDescent="0.2">
      <c r="A10" s="7" t="s">
        <v>16</v>
      </c>
      <c r="B10" s="15" t="s">
        <v>26</v>
      </c>
      <c r="C10" s="14">
        <v>16200000</v>
      </c>
      <c r="D10" s="14">
        <f t="shared" si="0"/>
        <v>16200000</v>
      </c>
      <c r="E10" s="7"/>
      <c r="F10" s="7"/>
      <c r="G10" s="9">
        <v>16510.68</v>
      </c>
      <c r="H10" s="8">
        <f t="shared" si="1"/>
        <v>16200000</v>
      </c>
      <c r="I10" s="7"/>
      <c r="J10" s="17">
        <v>0</v>
      </c>
      <c r="K10" s="14">
        <f>H10*0.1%</f>
        <v>16200</v>
      </c>
      <c r="L10" s="8">
        <f t="shared" si="2"/>
        <v>16200000</v>
      </c>
      <c r="M10" s="7"/>
      <c r="N10" s="14">
        <v>16200000</v>
      </c>
      <c r="O10" s="14">
        <f>L10*0.1%/12*11</f>
        <v>14850</v>
      </c>
      <c r="P10" s="8">
        <f t="shared" si="3"/>
        <v>0</v>
      </c>
      <c r="Q10" s="7"/>
      <c r="R10" s="7"/>
      <c r="S10" s="7">
        <v>0</v>
      </c>
      <c r="T10" s="8">
        <f t="shared" si="4"/>
        <v>0</v>
      </c>
    </row>
    <row r="11" spans="1:20" s="10" customFormat="1" ht="12.75" x14ac:dyDescent="0.2">
      <c r="A11" s="7" t="s">
        <v>19</v>
      </c>
      <c r="B11" s="7"/>
      <c r="C11" s="9"/>
      <c r="D11" s="9"/>
      <c r="E11" s="9"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3" customFormat="1" ht="21" customHeight="1" x14ac:dyDescent="0.2">
      <c r="A12" s="11" t="s">
        <v>17</v>
      </c>
      <c r="B12" s="16"/>
      <c r="C12" s="12">
        <f>C5+C6+C7+C8+C9+C10</f>
        <v>51483016.490000002</v>
      </c>
      <c r="D12" s="12">
        <f>D5+D6+D7+D8+D9+D10</f>
        <v>51483016.490000002</v>
      </c>
      <c r="E12" s="12">
        <f t="shared" ref="E12:T12" si="5">E5+E6+E7+E8+E9+E10</f>
        <v>0</v>
      </c>
      <c r="F12" s="12">
        <f t="shared" si="5"/>
        <v>12704472</v>
      </c>
      <c r="G12" s="12">
        <f t="shared" si="5"/>
        <v>224086.83</v>
      </c>
      <c r="H12" s="12">
        <f t="shared" si="5"/>
        <v>38778544.490000002</v>
      </c>
      <c r="I12" s="12">
        <f t="shared" si="5"/>
        <v>0</v>
      </c>
      <c r="J12" s="12">
        <f t="shared" si="5"/>
        <v>13110216.490000002</v>
      </c>
      <c r="K12" s="12">
        <f t="shared" si="5"/>
        <v>61721.423347500007</v>
      </c>
      <c r="L12" s="12">
        <f t="shared" si="5"/>
        <v>25668328</v>
      </c>
      <c r="M12" s="12">
        <f t="shared" si="5"/>
        <v>0</v>
      </c>
      <c r="N12" s="12">
        <f t="shared" si="5"/>
        <v>25540000</v>
      </c>
      <c r="O12" s="12">
        <f t="shared" si="5"/>
        <v>23539.994666666666</v>
      </c>
      <c r="P12" s="12">
        <f t="shared" si="5"/>
        <v>128328</v>
      </c>
      <c r="Q12" s="12">
        <f t="shared" si="5"/>
        <v>0</v>
      </c>
      <c r="R12" s="12">
        <f t="shared" si="5"/>
        <v>0</v>
      </c>
      <c r="S12" s="12">
        <f t="shared" si="5"/>
        <v>128.328</v>
      </c>
      <c r="T12" s="12">
        <f t="shared" si="5"/>
        <v>128328</v>
      </c>
    </row>
    <row r="13" spans="1:20" x14ac:dyDescent="0.25">
      <c r="A13" s="1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22"/>
      <c r="B14" s="23"/>
      <c r="C14" s="20" t="s">
        <v>32</v>
      </c>
      <c r="D14" s="20" t="s">
        <v>28</v>
      </c>
      <c r="E14" s="20" t="s">
        <v>29</v>
      </c>
      <c r="F14" s="20" t="s">
        <v>30</v>
      </c>
      <c r="G14" s="20" t="s">
        <v>31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33.75" customHeight="1" x14ac:dyDescent="0.25">
      <c r="A15" s="24" t="s">
        <v>33</v>
      </c>
      <c r="B15" s="25"/>
      <c r="C15" s="21">
        <f>H12</f>
        <v>38778544.490000002</v>
      </c>
      <c r="D15" s="21">
        <f>L12</f>
        <v>25668328</v>
      </c>
      <c r="E15" s="21">
        <f>P12</f>
        <v>128328</v>
      </c>
      <c r="F15" s="21">
        <f>T12</f>
        <v>128328</v>
      </c>
      <c r="G15" s="21">
        <f>F15</f>
        <v>128328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53.25" customHeight="1" x14ac:dyDescent="0.25">
      <c r="A16" s="24" t="s">
        <v>34</v>
      </c>
      <c r="B16" s="25"/>
      <c r="C16" s="21">
        <v>51483016.490000002</v>
      </c>
      <c r="D16" s="21">
        <v>38778544.490000002</v>
      </c>
      <c r="E16" s="21">
        <v>25668328</v>
      </c>
      <c r="F16" s="21">
        <v>128328</v>
      </c>
      <c r="G16" s="21">
        <v>128328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36" customHeight="1" x14ac:dyDescent="0.25">
      <c r="A17" s="24" t="s">
        <v>27</v>
      </c>
      <c r="B17" s="25"/>
      <c r="C17" s="21">
        <f>G12</f>
        <v>224086.83</v>
      </c>
      <c r="D17" s="21">
        <f>K12</f>
        <v>61721.423347500007</v>
      </c>
      <c r="E17" s="21">
        <f>O12</f>
        <v>23539.994666666666</v>
      </c>
      <c r="F17" s="21">
        <f>S12</f>
        <v>128.328</v>
      </c>
      <c r="G17" s="21">
        <v>128.33000000000001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B18" s="3"/>
    </row>
  </sheetData>
  <mergeCells count="9">
    <mergeCell ref="A14:B14"/>
    <mergeCell ref="A15:B15"/>
    <mergeCell ref="A16:B16"/>
    <mergeCell ref="A17:B17"/>
    <mergeCell ref="A1:M1"/>
    <mergeCell ref="A3:H3"/>
    <mergeCell ref="I3:L3"/>
    <mergeCell ref="M3:P3"/>
    <mergeCell ref="Q3:T3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2016-10-12T12:22:22Z</dcterms:modified>
</cp:coreProperties>
</file>